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serv\far\FAR NZ\Knowledge Exchange\Tools and Templates\Straw\"/>
    </mc:Choice>
  </mc:AlternateContent>
  <xr:revisionPtr revIDLastSave="0" documentId="13_ncr:1_{3E235C0B-3772-49CA-A125-413185A0B9BB}" xr6:coauthVersionLast="36" xr6:coauthVersionMax="36" xr10:uidLastSave="{00000000-0000-0000-0000-000000000000}"/>
  <bookViews>
    <workbookView xWindow="0" yWindow="0" windowWidth="19200" windowHeight="6350" xr2:uid="{0EDDA28A-3892-4199-8411-F6E895D92109}"/>
  </bookViews>
  <sheets>
    <sheet name="Calculator" sheetId="2" r:id="rId1"/>
    <sheet name="Data" sheetId="1" state="hidden" r:id="rId2"/>
    <sheet name="Dropdown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 s="1"/>
  <c r="C10" i="1"/>
  <c r="E10" i="1" s="1"/>
  <c r="C11" i="1"/>
  <c r="E11" i="1" s="1"/>
  <c r="C12" i="1"/>
  <c r="E12" i="1" s="1"/>
  <c r="C13" i="1"/>
  <c r="E13" i="1" s="1"/>
  <c r="C8" i="1"/>
  <c r="E8" i="1" s="1"/>
  <c r="A25" i="1"/>
  <c r="E30" i="1" l="1"/>
  <c r="E39" i="1" s="1"/>
  <c r="B26" i="1"/>
  <c r="B35" i="1" s="1"/>
  <c r="B27" i="1"/>
  <c r="B36" i="1" s="1"/>
  <c r="C10" i="2" s="1"/>
  <c r="A34" i="1"/>
  <c r="C27" i="1"/>
  <c r="C36" i="1" s="1"/>
  <c r="D27" i="1"/>
  <c r="D36" i="1" s="1"/>
  <c r="E27" i="1"/>
  <c r="E36" i="1" s="1"/>
  <c r="B29" i="1"/>
  <c r="B38" i="1" s="1"/>
  <c r="B28" i="1"/>
  <c r="B37" i="1" s="1"/>
  <c r="D29" i="1"/>
  <c r="D38" i="1" s="1"/>
  <c r="E29" i="1"/>
  <c r="E38" i="1" s="1"/>
  <c r="C29" i="1"/>
  <c r="C38" i="1" s="1"/>
  <c r="D26" i="1"/>
  <c r="D35" i="1" s="1"/>
  <c r="D28" i="1"/>
  <c r="D37" i="1" s="1"/>
  <c r="D30" i="1"/>
  <c r="D39" i="1" s="1"/>
  <c r="B30" i="1"/>
  <c r="B39" i="1" s="1"/>
  <c r="C26" i="1"/>
  <c r="C35" i="1" s="1"/>
  <c r="C28" i="1"/>
  <c r="C37" i="1" s="1"/>
  <c r="C30" i="1"/>
  <c r="C39" i="1" s="1"/>
  <c r="E26" i="1"/>
  <c r="E35" i="1" s="1"/>
  <c r="E28" i="1"/>
  <c r="E37" i="1" s="1"/>
  <c r="C12" i="2" l="1"/>
  <c r="C9" i="2"/>
  <c r="C13" i="2"/>
  <c r="E40" i="1"/>
  <c r="C11" i="2"/>
  <c r="B40" i="1"/>
  <c r="D40" i="1"/>
  <c r="C40" i="1"/>
  <c r="C16" i="2" l="1"/>
  <c r="C18" i="2" l="1"/>
  <c r="F11" i="2"/>
  <c r="F14" i="2" s="1"/>
  <c r="F16" i="2" s="1"/>
  <c r="F18" i="2" s="1"/>
</calcChain>
</file>

<file path=xl/sharedStrings.xml><?xml version="1.0" encoding="utf-8"?>
<sst xmlns="http://schemas.openxmlformats.org/spreadsheetml/2006/main" count="104" uniqueCount="58">
  <si>
    <t>Economic cost of straw nutrient losses</t>
  </si>
  <si>
    <r>
      <t xml:space="preserve">Enter bale size in Table 2 </t>
    </r>
    <r>
      <rPr>
        <b/>
        <sz val="8"/>
        <color indexed="10"/>
        <rFont val="Arial"/>
        <family val="2"/>
      </rPr>
      <t xml:space="preserve">(figure in red). </t>
    </r>
    <r>
      <rPr>
        <b/>
        <sz val="8"/>
        <rFont val="Arial"/>
        <family val="2"/>
      </rPr>
      <t>Value is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 xml:space="preserve">automatically </t>
    </r>
    <r>
      <rPr>
        <b/>
        <sz val="8"/>
        <color indexed="8"/>
        <rFont val="Arial"/>
        <family val="2"/>
      </rPr>
      <t>calculated in Table 3.</t>
    </r>
  </si>
  <si>
    <t>Table 1. Fertiliser  Costs ($NZ, ex port store, excluding GST)</t>
  </si>
  <si>
    <t>Nutrient</t>
  </si>
  <si>
    <t>Fertiliser</t>
  </si>
  <si>
    <t>Price ($/T) 20/01/2022</t>
  </si>
  <si>
    <t>Nutrient (%)</t>
  </si>
  <si>
    <t>Nutrient ($/Kg)</t>
  </si>
  <si>
    <t>N</t>
  </si>
  <si>
    <t>Urea</t>
  </si>
  <si>
    <t>Urease inhibitor</t>
  </si>
  <si>
    <t>P</t>
  </si>
  <si>
    <t>Superphosphate</t>
  </si>
  <si>
    <t>K</t>
  </si>
  <si>
    <t>Granular Potassium Chloride</t>
  </si>
  <si>
    <t>S</t>
  </si>
  <si>
    <t>Sulphur Super 20</t>
  </si>
  <si>
    <t>Mg</t>
  </si>
  <si>
    <t>Magnesium Oxide</t>
  </si>
  <si>
    <t>Table 2. Amounts of macronutrients found in 1 t of residue of barley, oat, wheat and ryegrass straws</t>
  </si>
  <si>
    <t>Approximate Content (kg/t residue)</t>
  </si>
  <si>
    <t>Barley Straw</t>
  </si>
  <si>
    <t>Oats Straw</t>
  </si>
  <si>
    <t>Wheat Straw</t>
  </si>
  <si>
    <t>Ryegrass straw</t>
  </si>
  <si>
    <t>Nitrogen</t>
  </si>
  <si>
    <t>Phosphorus</t>
  </si>
  <si>
    <t>Potassium</t>
  </si>
  <si>
    <t>Sulphur</t>
  </si>
  <si>
    <t>Magnesium</t>
  </si>
  <si>
    <t>Table 2. Kg of macronutrient rmoved per bale</t>
  </si>
  <si>
    <r>
      <rPr>
        <b/>
        <sz val="8"/>
        <color indexed="10"/>
        <rFont val="Calibri"/>
        <family val="2"/>
      </rPr>
      <t>Bale Size (Kg)</t>
    </r>
    <r>
      <rPr>
        <b/>
        <sz val="8"/>
        <color indexed="8"/>
        <rFont val="Calibri"/>
        <family val="2"/>
      </rPr>
      <t xml:space="preserve"> - alter figure in red to match farm practice</t>
    </r>
  </si>
  <si>
    <t>Approximate Nutrient Content (kg/bale)</t>
  </si>
  <si>
    <t>Table 3. Economic value of nutrients removed per bale</t>
  </si>
  <si>
    <r>
      <rPr>
        <b/>
        <sz val="8"/>
        <color indexed="10"/>
        <rFont val="Calibri"/>
        <family val="2"/>
      </rPr>
      <t>Bale Size (Kg)</t>
    </r>
    <r>
      <rPr>
        <b/>
        <sz val="8"/>
        <color indexed="8"/>
        <rFont val="Calibri"/>
        <family val="2"/>
      </rPr>
      <t xml:space="preserve"> </t>
    </r>
  </si>
  <si>
    <t>Approximate economic value of nutrients ($/bale)</t>
  </si>
  <si>
    <t>Total</t>
  </si>
  <si>
    <t>Bail size</t>
  </si>
  <si>
    <t>Straw Type</t>
  </si>
  <si>
    <t>Straw Value Calculator</t>
  </si>
  <si>
    <t>Fertiliser value per bale</t>
  </si>
  <si>
    <t>Update if required</t>
  </si>
  <si>
    <t>Total estimated
Straw value ($/bale)</t>
  </si>
  <si>
    <t>Profit ($/bale)</t>
  </si>
  <si>
    <t>Net Cost per Straw Bale</t>
  </si>
  <si>
    <t>Loading cost (if required)</t>
  </si>
  <si>
    <t>Transport cost  (if required)</t>
  </si>
  <si>
    <t>Baling Cost ($/bale)</t>
  </si>
  <si>
    <t>Operational Costs</t>
  </si>
  <si>
    <t>Expected Profit Margin (% net cost)</t>
  </si>
  <si>
    <t>*</t>
  </si>
  <si>
    <t>Total estimated
Straw value ($/ha)</t>
  </si>
  <si>
    <t>Bales per Hectare</t>
  </si>
  <si>
    <t>Total estimated
Nutrient value ($/bale)</t>
  </si>
  <si>
    <t>Total estimated
Nutrient value ($/ha)</t>
  </si>
  <si>
    <r>
      <rPr>
        <sz val="14"/>
        <color rgb="FF00B050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Alter boxes in</t>
    </r>
    <r>
      <rPr>
        <sz val="14"/>
        <color rgb="FF00B050"/>
        <rFont val="Calibri"/>
        <family val="2"/>
        <scheme val="minor"/>
      </rPr>
      <t xml:space="preserve"> </t>
    </r>
    <r>
      <rPr>
        <b/>
        <sz val="14"/>
        <color rgb="FF00B050"/>
        <rFont val="Calibri"/>
        <family val="2"/>
        <scheme val="minor"/>
      </rPr>
      <t>Green</t>
    </r>
    <r>
      <rPr>
        <sz val="14"/>
        <color theme="1"/>
        <rFont val="Calibri"/>
        <family val="2"/>
        <scheme val="minor"/>
      </rPr>
      <t xml:space="preserve"> to estimate the value of your straw</t>
    </r>
  </si>
  <si>
    <t>Bale Size (kg)</t>
  </si>
  <si>
    <t>Price ($/T) 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</si>
</sst>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%"/>
    <numFmt numFmtId="165" formatCode="0.00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10"/>
      <name val="Calibri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/>
    <xf numFmtId="0" fontId="11" fillId="0" borderId="1" xfId="0" applyFont="1" applyBorder="1" applyAlignment="1" applyProtection="1">
      <alignment horizontal="right" indent="3"/>
      <protection locked="0"/>
    </xf>
    <xf numFmtId="9" fontId="4" fillId="0" borderId="1" xfId="0" applyNumberFormat="1" applyFont="1" applyBorder="1" applyAlignment="1">
      <alignment horizontal="right" indent="2"/>
    </xf>
    <xf numFmtId="2" fontId="4" fillId="0" borderId="1" xfId="0" applyNumberFormat="1" applyFont="1" applyBorder="1" applyAlignment="1">
      <alignment horizontal="right" indent="3"/>
    </xf>
    <xf numFmtId="164" fontId="4" fillId="0" borderId="1" xfId="0" applyNumberFormat="1" applyFont="1" applyBorder="1" applyAlignment="1">
      <alignment horizontal="right" indent="2"/>
    </xf>
    <xf numFmtId="0" fontId="4" fillId="0" borderId="1" xfId="0" applyFont="1" applyBorder="1" applyAlignment="1">
      <alignment horizontal="right" indent="5"/>
    </xf>
    <xf numFmtId="0" fontId="4" fillId="0" borderId="1" xfId="0" applyFont="1" applyBorder="1" applyAlignment="1">
      <alignment horizontal="right" indent="3"/>
    </xf>
    <xf numFmtId="0" fontId="4" fillId="0" borderId="1" xfId="0" applyFont="1" applyBorder="1" applyAlignment="1">
      <alignment horizontal="right" indent="2"/>
    </xf>
    <xf numFmtId="0" fontId="5" fillId="0" borderId="1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>
      <alignment horizontal="right" indent="4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4" fillId="0" borderId="0" xfId="0" applyNumberFormat="1" applyFont="1"/>
    <xf numFmtId="2" fontId="4" fillId="0" borderId="1" xfId="0" applyNumberFormat="1" applyFont="1" applyBorder="1" applyAlignment="1">
      <alignment horizontal="right" indent="5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right" vertical="center" indent="5"/>
    </xf>
    <xf numFmtId="0" fontId="0" fillId="0" borderId="1" xfId="0" applyFont="1" applyBorder="1" applyAlignment="1">
      <alignment vertical="center"/>
    </xf>
    <xf numFmtId="0" fontId="1" fillId="3" borderId="1" xfId="0" applyFont="1" applyFill="1" applyBorder="1" applyAlignment="1" applyProtection="1">
      <alignment horizontal="right" indent="3"/>
      <protection locked="0"/>
    </xf>
    <xf numFmtId="0" fontId="0" fillId="2" borderId="0" xfId="0" applyFill="1" applyProtection="1"/>
    <xf numFmtId="0" fontId="18" fillId="2" borderId="0" xfId="0" applyFont="1" applyFill="1" applyProtection="1"/>
    <xf numFmtId="0" fontId="15" fillId="2" borderId="0" xfId="0" applyFont="1" applyFill="1" applyProtection="1"/>
    <xf numFmtId="0" fontId="2" fillId="2" borderId="1" xfId="0" applyFont="1" applyFill="1" applyBorder="1" applyAlignment="1" applyProtection="1">
      <alignment vertical="center"/>
    </xf>
    <xf numFmtId="0" fontId="17" fillId="2" borderId="0" xfId="0" applyFont="1" applyFill="1" applyProtection="1"/>
    <xf numFmtId="0" fontId="24" fillId="2" borderId="0" xfId="0" applyFont="1" applyFill="1" applyProtection="1"/>
    <xf numFmtId="0" fontId="0" fillId="2" borderId="1" xfId="0" applyFont="1" applyFill="1" applyBorder="1" applyProtection="1"/>
    <xf numFmtId="0" fontId="19" fillId="2" borderId="0" xfId="0" applyFont="1" applyFill="1" applyProtection="1"/>
    <xf numFmtId="0" fontId="17" fillId="2" borderId="0" xfId="0" applyFont="1" applyFill="1" applyBorder="1" applyProtection="1"/>
    <xf numFmtId="2" fontId="17" fillId="2" borderId="1" xfId="0" applyNumberFormat="1" applyFont="1" applyFill="1" applyBorder="1" applyProtection="1"/>
    <xf numFmtId="2" fontId="17" fillId="2" borderId="0" xfId="0" applyNumberFormat="1" applyFont="1" applyFill="1" applyBorder="1" applyProtection="1"/>
    <xf numFmtId="2" fontId="17" fillId="2" borderId="0" xfId="0" applyNumberFormat="1" applyFont="1" applyFill="1" applyProtection="1"/>
    <xf numFmtId="0" fontId="0" fillId="2" borderId="0" xfId="0" applyFill="1" applyBorder="1" applyProtection="1"/>
    <xf numFmtId="44" fontId="15" fillId="2" borderId="0" xfId="1" applyFont="1" applyFill="1" applyBorder="1" applyProtection="1"/>
    <xf numFmtId="0" fontId="24" fillId="3" borderId="1" xfId="0" applyFont="1" applyFill="1" applyBorder="1" applyProtection="1">
      <protection locked="0"/>
    </xf>
    <xf numFmtId="0" fontId="20" fillId="3" borderId="2" xfId="0" applyFont="1" applyFill="1" applyBorder="1" applyProtection="1">
      <protection locked="0"/>
    </xf>
    <xf numFmtId="0" fontId="20" fillId="3" borderId="8" xfId="0" applyFont="1" applyFill="1" applyBorder="1" applyProtection="1">
      <protection locked="0"/>
    </xf>
    <xf numFmtId="0" fontId="20" fillId="3" borderId="3" xfId="0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15" fillId="2" borderId="0" xfId="0" applyFont="1" applyFill="1" applyBorder="1" applyProtection="1"/>
    <xf numFmtId="0" fontId="28" fillId="2" borderId="0" xfId="0" applyFont="1" applyFill="1" applyBorder="1" applyProtection="1"/>
    <xf numFmtId="0" fontId="28" fillId="2" borderId="0" xfId="0" applyFont="1" applyFill="1" applyProtection="1"/>
    <xf numFmtId="0" fontId="29" fillId="2" borderId="0" xfId="0" applyFont="1" applyFill="1" applyBorder="1" applyProtection="1"/>
    <xf numFmtId="0" fontId="27" fillId="2" borderId="0" xfId="0" applyFont="1" applyFill="1" applyProtection="1"/>
    <xf numFmtId="0" fontId="25" fillId="4" borderId="0" xfId="0" applyFont="1" applyFill="1" applyBorder="1" applyAlignment="1" applyProtection="1">
      <alignment vertical="center" wrapText="1"/>
    </xf>
    <xf numFmtId="44" fontId="16" fillId="4" borderId="7" xfId="1" applyFont="1" applyFill="1" applyBorder="1" applyProtection="1"/>
    <xf numFmtId="0" fontId="0" fillId="4" borderId="0" xfId="0" applyFill="1" applyProtection="1"/>
    <xf numFmtId="44" fontId="23" fillId="4" borderId="7" xfId="1" applyFont="1" applyFill="1" applyBorder="1" applyProtection="1"/>
    <xf numFmtId="0" fontId="2" fillId="4" borderId="0" xfId="0" applyFont="1" applyFill="1" applyProtection="1"/>
    <xf numFmtId="0" fontId="22" fillId="4" borderId="0" xfId="0" applyFont="1" applyFill="1" applyProtection="1"/>
    <xf numFmtId="0" fontId="17" fillId="4" borderId="0" xfId="0" applyFont="1" applyFill="1" applyProtection="1"/>
    <xf numFmtId="0" fontId="0" fillId="2" borderId="2" xfId="0" applyFont="1" applyFill="1" applyBorder="1" applyAlignment="1" applyProtection="1">
      <alignment horizontal="left" vertical="center"/>
    </xf>
    <xf numFmtId="0" fontId="0" fillId="2" borderId="3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1188860</xdr:colOff>
      <xdr:row>2</xdr:row>
      <xdr:rowOff>136171</xdr:rowOff>
    </xdr:from>
    <xdr:ext cx="1070486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74610" y="574321"/>
          <a:ext cx="10704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NZ" sz="1100"/>
            <a:t>(Use dropdown</a:t>
          </a:r>
        </a:p>
        <a:p>
          <a:r>
            <a:rPr lang="en-NZ" sz="1100"/>
            <a:t>Menu)</a:t>
          </a:r>
        </a:p>
      </xdr:txBody>
    </xdr:sp>
    <xdr:clientData/>
  </xdr:oneCellAnchor>
  <xdr:oneCellAnchor>
    <xdr:from>
      <xdr:col>1</xdr:col>
      <xdr:colOff>1134532</xdr:colOff>
      <xdr:row>4</xdr:row>
      <xdr:rowOff>201788</xdr:rowOff>
    </xdr:from>
    <xdr:ext cx="1070486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0282" y="1141588"/>
          <a:ext cx="107048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NZ" sz="1100"/>
            <a:t>(Use dropdown</a:t>
          </a:r>
        </a:p>
        <a:p>
          <a:r>
            <a:rPr lang="en-NZ" sz="1100"/>
            <a:t>Menu)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18</xdr:row>
          <xdr:rowOff>184150</xdr:rowOff>
        </xdr:from>
        <xdr:to>
          <xdr:col>1</xdr:col>
          <xdr:colOff>1924050</xdr:colOff>
          <xdr:row>22</xdr:row>
          <xdr:rowOff>66675</xdr:rowOff>
        </xdr:to>
        <xdr:sp macro="" textlink="">
          <xdr:nvSpPr>
            <xdr:cNvPr id="1029" name="ClearData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73C7-0652-4C27-9A80-FEF60FF04F45}">
  <sheetPr codeName="Sheet1"/>
  <dimension ref="B1:K19"/>
  <sheetViews>
    <sheetView tabSelected="1" zoomScale="85" zoomScaleNormal="85" workbookViewId="0">
      <selection activeCell="I21" sqref="I21"/>
    </sheetView>
  </sheetViews>
  <sheetFormatPr defaultColWidth="8.7265625" defaultRowHeight="14.5" x14ac:dyDescent="0.35"/>
  <cols>
    <col min="1" max="1" width="4.1796875" style="26" customWidth="1"/>
    <col min="2" max="2" width="32" style="26" customWidth="1"/>
    <col min="3" max="3" width="16.81640625" style="26" customWidth="1"/>
    <col min="4" max="4" width="8.7265625" style="26"/>
    <col min="5" max="5" width="37.1796875" style="26" customWidth="1"/>
    <col min="6" max="6" width="21.1796875" style="26" customWidth="1"/>
    <col min="7" max="7" width="4.54296875" style="26" customWidth="1"/>
    <col min="8" max="9" width="8.7265625" style="26"/>
    <col min="10" max="10" width="27.1796875" style="26" customWidth="1"/>
    <col min="11" max="11" width="22.81640625" style="26" customWidth="1"/>
    <col min="12" max="16384" width="8.7265625" style="26"/>
  </cols>
  <sheetData>
    <row r="1" spans="2:11" ht="8.5" customHeight="1" x14ac:dyDescent="0.35"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2:11" ht="26" x14ac:dyDescent="0.6">
      <c r="B2" s="55" t="s">
        <v>39</v>
      </c>
      <c r="C2" s="52"/>
      <c r="D2" s="56" t="s">
        <v>55</v>
      </c>
      <c r="E2" s="52"/>
      <c r="F2" s="52"/>
      <c r="G2" s="52"/>
      <c r="H2" s="52"/>
      <c r="I2" s="52"/>
      <c r="J2" s="52"/>
      <c r="K2" s="52"/>
    </row>
    <row r="3" spans="2:11" ht="18.5" x14ac:dyDescent="0.45">
      <c r="C3" s="38"/>
      <c r="K3" s="27" t="s">
        <v>41</v>
      </c>
    </row>
    <row r="4" spans="2:11" ht="21" x14ac:dyDescent="0.5">
      <c r="B4" s="28" t="s">
        <v>56</v>
      </c>
      <c r="C4" s="44"/>
      <c r="D4" s="46"/>
      <c r="E4" s="28" t="s">
        <v>52</v>
      </c>
      <c r="F4" s="40"/>
      <c r="G4" s="48" t="s">
        <v>50</v>
      </c>
      <c r="I4" s="29" t="s">
        <v>3</v>
      </c>
      <c r="J4" s="29" t="s">
        <v>4</v>
      </c>
      <c r="K4" s="29" t="s">
        <v>57</v>
      </c>
    </row>
    <row r="5" spans="2:11" ht="21" x14ac:dyDescent="0.5">
      <c r="C5" s="30"/>
      <c r="D5" s="31"/>
      <c r="F5" s="38"/>
      <c r="I5" s="57" t="s">
        <v>8</v>
      </c>
      <c r="J5" s="32" t="s">
        <v>9</v>
      </c>
      <c r="K5" s="25">
        <v>957</v>
      </c>
    </row>
    <row r="6" spans="2:11" ht="21" x14ac:dyDescent="0.5">
      <c r="B6" s="45" t="s">
        <v>38</v>
      </c>
      <c r="C6" s="44"/>
      <c r="D6" s="47" t="s">
        <v>50</v>
      </c>
      <c r="E6" s="33" t="s">
        <v>48</v>
      </c>
      <c r="I6" s="58"/>
      <c r="J6" s="32" t="s">
        <v>10</v>
      </c>
      <c r="K6" s="25">
        <v>1006</v>
      </c>
    </row>
    <row r="7" spans="2:11" ht="18.5" x14ac:dyDescent="0.45">
      <c r="E7" s="30" t="s">
        <v>47</v>
      </c>
      <c r="F7" s="41"/>
      <c r="G7" s="49" t="s">
        <v>50</v>
      </c>
      <c r="I7" s="32" t="s">
        <v>11</v>
      </c>
      <c r="J7" s="32" t="s">
        <v>12</v>
      </c>
      <c r="K7" s="25">
        <v>511</v>
      </c>
    </row>
    <row r="8" spans="2:11" ht="18.5" x14ac:dyDescent="0.45">
      <c r="B8" s="33" t="s">
        <v>40</v>
      </c>
      <c r="C8" s="30"/>
      <c r="E8" s="30" t="s">
        <v>45</v>
      </c>
      <c r="F8" s="42"/>
      <c r="G8" s="49" t="s">
        <v>50</v>
      </c>
      <c r="I8" s="32" t="s">
        <v>13</v>
      </c>
      <c r="J8" s="32" t="s">
        <v>14</v>
      </c>
      <c r="K8" s="25">
        <v>922</v>
      </c>
    </row>
    <row r="9" spans="2:11" ht="18.5" x14ac:dyDescent="0.45">
      <c r="B9" s="34" t="s">
        <v>25</v>
      </c>
      <c r="C9" s="35">
        <f xml:space="preserve"> IF($C$6 = "Barley Straw", Data!B35, (IF($C$6 = "Oats Straw", Data!C35, (IF($C$6 = "Wheat Straw", Data!D35, (IF($C$6 = "Ryegrass Straw", Data!E35,0)))))))</f>
        <v>0</v>
      </c>
      <c r="E9" s="30" t="s">
        <v>46</v>
      </c>
      <c r="F9" s="43"/>
      <c r="G9" s="49" t="s">
        <v>50</v>
      </c>
      <c r="I9" s="32" t="s">
        <v>15</v>
      </c>
      <c r="J9" s="32" t="s">
        <v>16</v>
      </c>
      <c r="K9" s="25">
        <v>555</v>
      </c>
    </row>
    <row r="10" spans="2:11" ht="18.5" x14ac:dyDescent="0.45">
      <c r="B10" s="34" t="s">
        <v>26</v>
      </c>
      <c r="C10" s="35">
        <f xml:space="preserve"> IF($C$6 = "Barley Straw", Data!B36, (IF($C$6 = "Oats Straw", Data!C36, (IF($C$6 = "Wheat Straw", Data!D36, (IF($C$6 = "Ryegrass Straw", Data!E36,0)))))))</f>
        <v>0</v>
      </c>
      <c r="E10" s="30"/>
      <c r="F10" s="34"/>
      <c r="G10" s="27"/>
      <c r="I10" s="32" t="s">
        <v>17</v>
      </c>
      <c r="J10" s="32" t="s">
        <v>18</v>
      </c>
      <c r="K10" s="25">
        <v>889</v>
      </c>
    </row>
    <row r="11" spans="2:11" ht="21" x14ac:dyDescent="0.5">
      <c r="B11" s="34" t="s">
        <v>27</v>
      </c>
      <c r="C11" s="35">
        <f xml:space="preserve"> IF($C$6 = "Barley Straw", Data!B37, (IF($C$6 = "Oats Straw", Data!C37, (IF($C$6 = "Wheat Straw", Data!D37, (IF($C$6 = "Ryegrass Straw", Data!E37,0)))))))</f>
        <v>0</v>
      </c>
      <c r="E11" s="30" t="s">
        <v>44</v>
      </c>
      <c r="F11" s="39">
        <f>C16+SUM(F7:F9)</f>
        <v>0</v>
      </c>
      <c r="G11" s="27"/>
    </row>
    <row r="12" spans="2:11" ht="18.5" x14ac:dyDescent="0.45">
      <c r="B12" s="34" t="s">
        <v>28</v>
      </c>
      <c r="C12" s="35">
        <f xml:space="preserve"> IF($C$6 = "Barley Straw", Data!B38, (IF($C$6 = "Oats Straw", Data!C38, (IF($C$6 = "Wheat Straw", Data!D38, (IF($C$6 = "Ryegrass Straw", Data!E38,0)))))))</f>
        <v>0</v>
      </c>
      <c r="E12" s="30"/>
      <c r="F12" s="34"/>
      <c r="G12" s="27"/>
    </row>
    <row r="13" spans="2:11" ht="18.5" x14ac:dyDescent="0.45">
      <c r="B13" s="34" t="s">
        <v>29</v>
      </c>
      <c r="C13" s="35">
        <f xml:space="preserve"> IF($C$6 = "Barley Straw", Data!B39, (IF($C$6 = "Oats Straw", Data!C39, (IF($C$6 = "Wheat Straw", Data!D39, (IF($C$6 = "Ryegrass Straw", Data!E39,0)))))))</f>
        <v>0</v>
      </c>
      <c r="E13" s="30" t="s">
        <v>49</v>
      </c>
      <c r="F13" s="44"/>
      <c r="G13" s="49" t="s">
        <v>50</v>
      </c>
    </row>
    <row r="14" spans="2:11" ht="27" customHeight="1" x14ac:dyDescent="0.45">
      <c r="B14" s="34"/>
      <c r="C14" s="36"/>
      <c r="E14" s="30" t="s">
        <v>43</v>
      </c>
      <c r="F14" s="37">
        <f>F11*(F13/100)</f>
        <v>0</v>
      </c>
    </row>
    <row r="15" spans="2:11" ht="7.5" customHeight="1" x14ac:dyDescent="0.45">
      <c r="B15" s="34"/>
      <c r="C15" s="36"/>
      <c r="E15" s="30"/>
      <c r="F15" s="37"/>
    </row>
    <row r="16" spans="2:11" ht="37.5" thickBot="1" x14ac:dyDescent="0.7">
      <c r="B16" s="50" t="s">
        <v>53</v>
      </c>
      <c r="C16" s="51">
        <f>SUM(C9:C13)</f>
        <v>0</v>
      </c>
      <c r="D16" s="52"/>
      <c r="E16" s="50" t="s">
        <v>42</v>
      </c>
      <c r="F16" s="53">
        <f>F11+F14</f>
        <v>0</v>
      </c>
      <c r="H16" s="38"/>
    </row>
    <row r="17" spans="2:6" ht="15" thickTop="1" x14ac:dyDescent="0.35">
      <c r="B17" s="54"/>
      <c r="C17" s="52"/>
      <c r="D17" s="52"/>
      <c r="E17" s="54"/>
      <c r="F17" s="52"/>
    </row>
    <row r="18" spans="2:6" ht="37.5" thickBot="1" x14ac:dyDescent="0.7">
      <c r="B18" s="50" t="s">
        <v>54</v>
      </c>
      <c r="C18" s="51">
        <f>C16*F4</f>
        <v>0</v>
      </c>
      <c r="D18" s="52"/>
      <c r="E18" s="50" t="s">
        <v>51</v>
      </c>
      <c r="F18" s="53">
        <f>F16*F4</f>
        <v>0</v>
      </c>
    </row>
    <row r="19" spans="2:6" ht="15" thickTop="1" x14ac:dyDescent="0.35"/>
  </sheetData>
  <sheetProtection algorithmName="SHA-512" hashValue="o4q9AWEFhXn5moPFxeQcnJ22rFni6ZcqmVGstfOPqzsc1M05TcBv+ema1strJi7i+vnMeuKMFksOQUVnEydTNQ==" saltValue="e/k82GQMevvuBEAoqRP7mw==" spinCount="100000" sheet="1" objects="1" scenarios="1"/>
  <mergeCells count="1">
    <mergeCell ref="I5:I6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learData">
          <controlPr defaultSize="0" autoLine="0" r:id="rId5">
            <anchor moveWithCells="1">
              <from>
                <xdr:col>0</xdr:col>
                <xdr:colOff>247650</xdr:colOff>
                <xdr:row>18</xdr:row>
                <xdr:rowOff>184150</xdr:rowOff>
              </from>
              <to>
                <xdr:col>1</xdr:col>
                <xdr:colOff>1924050</xdr:colOff>
                <xdr:row>22</xdr:row>
                <xdr:rowOff>69850</xdr:rowOff>
              </to>
            </anchor>
          </controlPr>
        </control>
      </mc:Choice>
      <mc:Fallback>
        <control shapeId="1029" r:id="rId4" name="ClearData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F4788C-9F62-4DE3-A074-303F9E38C93F}">
          <x14:formula1>
            <xm:f>Dropdowns!$B$4:$B$7</xm:f>
          </x14:formula1>
          <xm:sqref>C4</xm:sqref>
        </x14:dataValidation>
        <x14:dataValidation type="list" allowBlank="1" showInputMessage="1" showErrorMessage="1" xr:uid="{A7AFBDC2-2336-4438-A091-468080AEAA13}">
          <x14:formula1>
            <xm:f>Dropdowns!$C$4:$C$7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506E-BD3C-46CD-ABE2-7E77DAC1F7CE}">
  <sheetPr codeName="Sheet2"/>
  <dimension ref="A1:F40"/>
  <sheetViews>
    <sheetView topLeftCell="A4" zoomScale="130" zoomScaleNormal="130" workbookViewId="0">
      <selection activeCell="B35" sqref="B35"/>
    </sheetView>
  </sheetViews>
  <sheetFormatPr defaultColWidth="37" defaultRowHeight="10.5" x14ac:dyDescent="0.25"/>
  <cols>
    <col min="1" max="1" width="37" style="2"/>
    <col min="2" max="2" width="19" style="2" customWidth="1"/>
    <col min="3" max="3" width="18.453125" style="2" customWidth="1"/>
    <col min="4" max="4" width="19.54296875" style="2" customWidth="1"/>
    <col min="5" max="5" width="20.453125" style="2" customWidth="1"/>
    <col min="6" max="257" width="37" style="2"/>
    <col min="258" max="258" width="19" style="2" customWidth="1"/>
    <col min="259" max="259" width="18.453125" style="2" customWidth="1"/>
    <col min="260" max="260" width="19.54296875" style="2" customWidth="1"/>
    <col min="261" max="261" width="20.453125" style="2" customWidth="1"/>
    <col min="262" max="513" width="37" style="2"/>
    <col min="514" max="514" width="19" style="2" customWidth="1"/>
    <col min="515" max="515" width="18.453125" style="2" customWidth="1"/>
    <col min="516" max="516" width="19.54296875" style="2" customWidth="1"/>
    <col min="517" max="517" width="20.453125" style="2" customWidth="1"/>
    <col min="518" max="769" width="37" style="2"/>
    <col min="770" max="770" width="19" style="2" customWidth="1"/>
    <col min="771" max="771" width="18.453125" style="2" customWidth="1"/>
    <col min="772" max="772" width="19.54296875" style="2" customWidth="1"/>
    <col min="773" max="773" width="20.453125" style="2" customWidth="1"/>
    <col min="774" max="1025" width="37" style="2"/>
    <col min="1026" max="1026" width="19" style="2" customWidth="1"/>
    <col min="1027" max="1027" width="18.453125" style="2" customWidth="1"/>
    <col min="1028" max="1028" width="19.54296875" style="2" customWidth="1"/>
    <col min="1029" max="1029" width="20.453125" style="2" customWidth="1"/>
    <col min="1030" max="1281" width="37" style="2"/>
    <col min="1282" max="1282" width="19" style="2" customWidth="1"/>
    <col min="1283" max="1283" width="18.453125" style="2" customWidth="1"/>
    <col min="1284" max="1284" width="19.54296875" style="2" customWidth="1"/>
    <col min="1285" max="1285" width="20.453125" style="2" customWidth="1"/>
    <col min="1286" max="1537" width="37" style="2"/>
    <col min="1538" max="1538" width="19" style="2" customWidth="1"/>
    <col min="1539" max="1539" width="18.453125" style="2" customWidth="1"/>
    <col min="1540" max="1540" width="19.54296875" style="2" customWidth="1"/>
    <col min="1541" max="1541" width="20.453125" style="2" customWidth="1"/>
    <col min="1542" max="1793" width="37" style="2"/>
    <col min="1794" max="1794" width="19" style="2" customWidth="1"/>
    <col min="1795" max="1795" width="18.453125" style="2" customWidth="1"/>
    <col min="1796" max="1796" width="19.54296875" style="2" customWidth="1"/>
    <col min="1797" max="1797" width="20.453125" style="2" customWidth="1"/>
    <col min="1798" max="2049" width="37" style="2"/>
    <col min="2050" max="2050" width="19" style="2" customWidth="1"/>
    <col min="2051" max="2051" width="18.453125" style="2" customWidth="1"/>
    <col min="2052" max="2052" width="19.54296875" style="2" customWidth="1"/>
    <col min="2053" max="2053" width="20.453125" style="2" customWidth="1"/>
    <col min="2054" max="2305" width="37" style="2"/>
    <col min="2306" max="2306" width="19" style="2" customWidth="1"/>
    <col min="2307" max="2307" width="18.453125" style="2" customWidth="1"/>
    <col min="2308" max="2308" width="19.54296875" style="2" customWidth="1"/>
    <col min="2309" max="2309" width="20.453125" style="2" customWidth="1"/>
    <col min="2310" max="2561" width="37" style="2"/>
    <col min="2562" max="2562" width="19" style="2" customWidth="1"/>
    <col min="2563" max="2563" width="18.453125" style="2" customWidth="1"/>
    <col min="2564" max="2564" width="19.54296875" style="2" customWidth="1"/>
    <col min="2565" max="2565" width="20.453125" style="2" customWidth="1"/>
    <col min="2566" max="2817" width="37" style="2"/>
    <col min="2818" max="2818" width="19" style="2" customWidth="1"/>
    <col min="2819" max="2819" width="18.453125" style="2" customWidth="1"/>
    <col min="2820" max="2820" width="19.54296875" style="2" customWidth="1"/>
    <col min="2821" max="2821" width="20.453125" style="2" customWidth="1"/>
    <col min="2822" max="3073" width="37" style="2"/>
    <col min="3074" max="3074" width="19" style="2" customWidth="1"/>
    <col min="3075" max="3075" width="18.453125" style="2" customWidth="1"/>
    <col min="3076" max="3076" width="19.54296875" style="2" customWidth="1"/>
    <col min="3077" max="3077" width="20.453125" style="2" customWidth="1"/>
    <col min="3078" max="3329" width="37" style="2"/>
    <col min="3330" max="3330" width="19" style="2" customWidth="1"/>
    <col min="3331" max="3331" width="18.453125" style="2" customWidth="1"/>
    <col min="3332" max="3332" width="19.54296875" style="2" customWidth="1"/>
    <col min="3333" max="3333" width="20.453125" style="2" customWidth="1"/>
    <col min="3334" max="3585" width="37" style="2"/>
    <col min="3586" max="3586" width="19" style="2" customWidth="1"/>
    <col min="3587" max="3587" width="18.453125" style="2" customWidth="1"/>
    <col min="3588" max="3588" width="19.54296875" style="2" customWidth="1"/>
    <col min="3589" max="3589" width="20.453125" style="2" customWidth="1"/>
    <col min="3590" max="3841" width="37" style="2"/>
    <col min="3842" max="3842" width="19" style="2" customWidth="1"/>
    <col min="3843" max="3843" width="18.453125" style="2" customWidth="1"/>
    <col min="3844" max="3844" width="19.54296875" style="2" customWidth="1"/>
    <col min="3845" max="3845" width="20.453125" style="2" customWidth="1"/>
    <col min="3846" max="4097" width="37" style="2"/>
    <col min="4098" max="4098" width="19" style="2" customWidth="1"/>
    <col min="4099" max="4099" width="18.453125" style="2" customWidth="1"/>
    <col min="4100" max="4100" width="19.54296875" style="2" customWidth="1"/>
    <col min="4101" max="4101" width="20.453125" style="2" customWidth="1"/>
    <col min="4102" max="4353" width="37" style="2"/>
    <col min="4354" max="4354" width="19" style="2" customWidth="1"/>
    <col min="4355" max="4355" width="18.453125" style="2" customWidth="1"/>
    <col min="4356" max="4356" width="19.54296875" style="2" customWidth="1"/>
    <col min="4357" max="4357" width="20.453125" style="2" customWidth="1"/>
    <col min="4358" max="4609" width="37" style="2"/>
    <col min="4610" max="4610" width="19" style="2" customWidth="1"/>
    <col min="4611" max="4611" width="18.453125" style="2" customWidth="1"/>
    <col min="4612" max="4612" width="19.54296875" style="2" customWidth="1"/>
    <col min="4613" max="4613" width="20.453125" style="2" customWidth="1"/>
    <col min="4614" max="4865" width="37" style="2"/>
    <col min="4866" max="4866" width="19" style="2" customWidth="1"/>
    <col min="4867" max="4867" width="18.453125" style="2" customWidth="1"/>
    <col min="4868" max="4868" width="19.54296875" style="2" customWidth="1"/>
    <col min="4869" max="4869" width="20.453125" style="2" customWidth="1"/>
    <col min="4870" max="5121" width="37" style="2"/>
    <col min="5122" max="5122" width="19" style="2" customWidth="1"/>
    <col min="5123" max="5123" width="18.453125" style="2" customWidth="1"/>
    <col min="5124" max="5124" width="19.54296875" style="2" customWidth="1"/>
    <col min="5125" max="5125" width="20.453125" style="2" customWidth="1"/>
    <col min="5126" max="5377" width="37" style="2"/>
    <col min="5378" max="5378" width="19" style="2" customWidth="1"/>
    <col min="5379" max="5379" width="18.453125" style="2" customWidth="1"/>
    <col min="5380" max="5380" width="19.54296875" style="2" customWidth="1"/>
    <col min="5381" max="5381" width="20.453125" style="2" customWidth="1"/>
    <col min="5382" max="5633" width="37" style="2"/>
    <col min="5634" max="5634" width="19" style="2" customWidth="1"/>
    <col min="5635" max="5635" width="18.453125" style="2" customWidth="1"/>
    <col min="5636" max="5636" width="19.54296875" style="2" customWidth="1"/>
    <col min="5637" max="5637" width="20.453125" style="2" customWidth="1"/>
    <col min="5638" max="5889" width="37" style="2"/>
    <col min="5890" max="5890" width="19" style="2" customWidth="1"/>
    <col min="5891" max="5891" width="18.453125" style="2" customWidth="1"/>
    <col min="5892" max="5892" width="19.54296875" style="2" customWidth="1"/>
    <col min="5893" max="5893" width="20.453125" style="2" customWidth="1"/>
    <col min="5894" max="6145" width="37" style="2"/>
    <col min="6146" max="6146" width="19" style="2" customWidth="1"/>
    <col min="6147" max="6147" width="18.453125" style="2" customWidth="1"/>
    <col min="6148" max="6148" width="19.54296875" style="2" customWidth="1"/>
    <col min="6149" max="6149" width="20.453125" style="2" customWidth="1"/>
    <col min="6150" max="6401" width="37" style="2"/>
    <col min="6402" max="6402" width="19" style="2" customWidth="1"/>
    <col min="6403" max="6403" width="18.453125" style="2" customWidth="1"/>
    <col min="6404" max="6404" width="19.54296875" style="2" customWidth="1"/>
    <col min="6405" max="6405" width="20.453125" style="2" customWidth="1"/>
    <col min="6406" max="6657" width="37" style="2"/>
    <col min="6658" max="6658" width="19" style="2" customWidth="1"/>
    <col min="6659" max="6659" width="18.453125" style="2" customWidth="1"/>
    <col min="6660" max="6660" width="19.54296875" style="2" customWidth="1"/>
    <col min="6661" max="6661" width="20.453125" style="2" customWidth="1"/>
    <col min="6662" max="6913" width="37" style="2"/>
    <col min="6914" max="6914" width="19" style="2" customWidth="1"/>
    <col min="6915" max="6915" width="18.453125" style="2" customWidth="1"/>
    <col min="6916" max="6916" width="19.54296875" style="2" customWidth="1"/>
    <col min="6917" max="6917" width="20.453125" style="2" customWidth="1"/>
    <col min="6918" max="7169" width="37" style="2"/>
    <col min="7170" max="7170" width="19" style="2" customWidth="1"/>
    <col min="7171" max="7171" width="18.453125" style="2" customWidth="1"/>
    <col min="7172" max="7172" width="19.54296875" style="2" customWidth="1"/>
    <col min="7173" max="7173" width="20.453125" style="2" customWidth="1"/>
    <col min="7174" max="7425" width="37" style="2"/>
    <col min="7426" max="7426" width="19" style="2" customWidth="1"/>
    <col min="7427" max="7427" width="18.453125" style="2" customWidth="1"/>
    <col min="7428" max="7428" width="19.54296875" style="2" customWidth="1"/>
    <col min="7429" max="7429" width="20.453125" style="2" customWidth="1"/>
    <col min="7430" max="7681" width="37" style="2"/>
    <col min="7682" max="7682" width="19" style="2" customWidth="1"/>
    <col min="7683" max="7683" width="18.453125" style="2" customWidth="1"/>
    <col min="7684" max="7684" width="19.54296875" style="2" customWidth="1"/>
    <col min="7685" max="7685" width="20.453125" style="2" customWidth="1"/>
    <col min="7686" max="7937" width="37" style="2"/>
    <col min="7938" max="7938" width="19" style="2" customWidth="1"/>
    <col min="7939" max="7939" width="18.453125" style="2" customWidth="1"/>
    <col min="7940" max="7940" width="19.54296875" style="2" customWidth="1"/>
    <col min="7941" max="7941" width="20.453125" style="2" customWidth="1"/>
    <col min="7942" max="8193" width="37" style="2"/>
    <col min="8194" max="8194" width="19" style="2" customWidth="1"/>
    <col min="8195" max="8195" width="18.453125" style="2" customWidth="1"/>
    <col min="8196" max="8196" width="19.54296875" style="2" customWidth="1"/>
    <col min="8197" max="8197" width="20.453125" style="2" customWidth="1"/>
    <col min="8198" max="8449" width="37" style="2"/>
    <col min="8450" max="8450" width="19" style="2" customWidth="1"/>
    <col min="8451" max="8451" width="18.453125" style="2" customWidth="1"/>
    <col min="8452" max="8452" width="19.54296875" style="2" customWidth="1"/>
    <col min="8453" max="8453" width="20.453125" style="2" customWidth="1"/>
    <col min="8454" max="8705" width="37" style="2"/>
    <col min="8706" max="8706" width="19" style="2" customWidth="1"/>
    <col min="8707" max="8707" width="18.453125" style="2" customWidth="1"/>
    <col min="8708" max="8708" width="19.54296875" style="2" customWidth="1"/>
    <col min="8709" max="8709" width="20.453125" style="2" customWidth="1"/>
    <col min="8710" max="8961" width="37" style="2"/>
    <col min="8962" max="8962" width="19" style="2" customWidth="1"/>
    <col min="8963" max="8963" width="18.453125" style="2" customWidth="1"/>
    <col min="8964" max="8964" width="19.54296875" style="2" customWidth="1"/>
    <col min="8965" max="8965" width="20.453125" style="2" customWidth="1"/>
    <col min="8966" max="9217" width="37" style="2"/>
    <col min="9218" max="9218" width="19" style="2" customWidth="1"/>
    <col min="9219" max="9219" width="18.453125" style="2" customWidth="1"/>
    <col min="9220" max="9220" width="19.54296875" style="2" customWidth="1"/>
    <col min="9221" max="9221" width="20.453125" style="2" customWidth="1"/>
    <col min="9222" max="9473" width="37" style="2"/>
    <col min="9474" max="9474" width="19" style="2" customWidth="1"/>
    <col min="9475" max="9475" width="18.453125" style="2" customWidth="1"/>
    <col min="9476" max="9476" width="19.54296875" style="2" customWidth="1"/>
    <col min="9477" max="9477" width="20.453125" style="2" customWidth="1"/>
    <col min="9478" max="9729" width="37" style="2"/>
    <col min="9730" max="9730" width="19" style="2" customWidth="1"/>
    <col min="9731" max="9731" width="18.453125" style="2" customWidth="1"/>
    <col min="9732" max="9732" width="19.54296875" style="2" customWidth="1"/>
    <col min="9733" max="9733" width="20.453125" style="2" customWidth="1"/>
    <col min="9734" max="9985" width="37" style="2"/>
    <col min="9986" max="9986" width="19" style="2" customWidth="1"/>
    <col min="9987" max="9987" width="18.453125" style="2" customWidth="1"/>
    <col min="9988" max="9988" width="19.54296875" style="2" customWidth="1"/>
    <col min="9989" max="9989" width="20.453125" style="2" customWidth="1"/>
    <col min="9990" max="10241" width="37" style="2"/>
    <col min="10242" max="10242" width="19" style="2" customWidth="1"/>
    <col min="10243" max="10243" width="18.453125" style="2" customWidth="1"/>
    <col min="10244" max="10244" width="19.54296875" style="2" customWidth="1"/>
    <col min="10245" max="10245" width="20.453125" style="2" customWidth="1"/>
    <col min="10246" max="10497" width="37" style="2"/>
    <col min="10498" max="10498" width="19" style="2" customWidth="1"/>
    <col min="10499" max="10499" width="18.453125" style="2" customWidth="1"/>
    <col min="10500" max="10500" width="19.54296875" style="2" customWidth="1"/>
    <col min="10501" max="10501" width="20.453125" style="2" customWidth="1"/>
    <col min="10502" max="10753" width="37" style="2"/>
    <col min="10754" max="10754" width="19" style="2" customWidth="1"/>
    <col min="10755" max="10755" width="18.453125" style="2" customWidth="1"/>
    <col min="10756" max="10756" width="19.54296875" style="2" customWidth="1"/>
    <col min="10757" max="10757" width="20.453125" style="2" customWidth="1"/>
    <col min="10758" max="11009" width="37" style="2"/>
    <col min="11010" max="11010" width="19" style="2" customWidth="1"/>
    <col min="11011" max="11011" width="18.453125" style="2" customWidth="1"/>
    <col min="11012" max="11012" width="19.54296875" style="2" customWidth="1"/>
    <col min="11013" max="11013" width="20.453125" style="2" customWidth="1"/>
    <col min="11014" max="11265" width="37" style="2"/>
    <col min="11266" max="11266" width="19" style="2" customWidth="1"/>
    <col min="11267" max="11267" width="18.453125" style="2" customWidth="1"/>
    <col min="11268" max="11268" width="19.54296875" style="2" customWidth="1"/>
    <col min="11269" max="11269" width="20.453125" style="2" customWidth="1"/>
    <col min="11270" max="11521" width="37" style="2"/>
    <col min="11522" max="11522" width="19" style="2" customWidth="1"/>
    <col min="11523" max="11523" width="18.453125" style="2" customWidth="1"/>
    <col min="11524" max="11524" width="19.54296875" style="2" customWidth="1"/>
    <col min="11525" max="11525" width="20.453125" style="2" customWidth="1"/>
    <col min="11526" max="11777" width="37" style="2"/>
    <col min="11778" max="11778" width="19" style="2" customWidth="1"/>
    <col min="11779" max="11779" width="18.453125" style="2" customWidth="1"/>
    <col min="11780" max="11780" width="19.54296875" style="2" customWidth="1"/>
    <col min="11781" max="11781" width="20.453125" style="2" customWidth="1"/>
    <col min="11782" max="12033" width="37" style="2"/>
    <col min="12034" max="12034" width="19" style="2" customWidth="1"/>
    <col min="12035" max="12035" width="18.453125" style="2" customWidth="1"/>
    <col min="12036" max="12036" width="19.54296875" style="2" customWidth="1"/>
    <col min="12037" max="12037" width="20.453125" style="2" customWidth="1"/>
    <col min="12038" max="12289" width="37" style="2"/>
    <col min="12290" max="12290" width="19" style="2" customWidth="1"/>
    <col min="12291" max="12291" width="18.453125" style="2" customWidth="1"/>
    <col min="12292" max="12292" width="19.54296875" style="2" customWidth="1"/>
    <col min="12293" max="12293" width="20.453125" style="2" customWidth="1"/>
    <col min="12294" max="12545" width="37" style="2"/>
    <col min="12546" max="12546" width="19" style="2" customWidth="1"/>
    <col min="12547" max="12547" width="18.453125" style="2" customWidth="1"/>
    <col min="12548" max="12548" width="19.54296875" style="2" customWidth="1"/>
    <col min="12549" max="12549" width="20.453125" style="2" customWidth="1"/>
    <col min="12550" max="12801" width="37" style="2"/>
    <col min="12802" max="12802" width="19" style="2" customWidth="1"/>
    <col min="12803" max="12803" width="18.453125" style="2" customWidth="1"/>
    <col min="12804" max="12804" width="19.54296875" style="2" customWidth="1"/>
    <col min="12805" max="12805" width="20.453125" style="2" customWidth="1"/>
    <col min="12806" max="13057" width="37" style="2"/>
    <col min="13058" max="13058" width="19" style="2" customWidth="1"/>
    <col min="13059" max="13059" width="18.453125" style="2" customWidth="1"/>
    <col min="13060" max="13060" width="19.54296875" style="2" customWidth="1"/>
    <col min="13061" max="13061" width="20.453125" style="2" customWidth="1"/>
    <col min="13062" max="13313" width="37" style="2"/>
    <col min="13314" max="13314" width="19" style="2" customWidth="1"/>
    <col min="13315" max="13315" width="18.453125" style="2" customWidth="1"/>
    <col min="13316" max="13316" width="19.54296875" style="2" customWidth="1"/>
    <col min="13317" max="13317" width="20.453125" style="2" customWidth="1"/>
    <col min="13318" max="13569" width="37" style="2"/>
    <col min="13570" max="13570" width="19" style="2" customWidth="1"/>
    <col min="13571" max="13571" width="18.453125" style="2" customWidth="1"/>
    <col min="13572" max="13572" width="19.54296875" style="2" customWidth="1"/>
    <col min="13573" max="13573" width="20.453125" style="2" customWidth="1"/>
    <col min="13574" max="13825" width="37" style="2"/>
    <col min="13826" max="13826" width="19" style="2" customWidth="1"/>
    <col min="13827" max="13827" width="18.453125" style="2" customWidth="1"/>
    <col min="13828" max="13828" width="19.54296875" style="2" customWidth="1"/>
    <col min="13829" max="13829" width="20.453125" style="2" customWidth="1"/>
    <col min="13830" max="14081" width="37" style="2"/>
    <col min="14082" max="14082" width="19" style="2" customWidth="1"/>
    <col min="14083" max="14083" width="18.453125" style="2" customWidth="1"/>
    <col min="14084" max="14084" width="19.54296875" style="2" customWidth="1"/>
    <col min="14085" max="14085" width="20.453125" style="2" customWidth="1"/>
    <col min="14086" max="14337" width="37" style="2"/>
    <col min="14338" max="14338" width="19" style="2" customWidth="1"/>
    <col min="14339" max="14339" width="18.453125" style="2" customWidth="1"/>
    <col min="14340" max="14340" width="19.54296875" style="2" customWidth="1"/>
    <col min="14341" max="14341" width="20.453125" style="2" customWidth="1"/>
    <col min="14342" max="14593" width="37" style="2"/>
    <col min="14594" max="14594" width="19" style="2" customWidth="1"/>
    <col min="14595" max="14595" width="18.453125" style="2" customWidth="1"/>
    <col min="14596" max="14596" width="19.54296875" style="2" customWidth="1"/>
    <col min="14597" max="14597" width="20.453125" style="2" customWidth="1"/>
    <col min="14598" max="14849" width="37" style="2"/>
    <col min="14850" max="14850" width="19" style="2" customWidth="1"/>
    <col min="14851" max="14851" width="18.453125" style="2" customWidth="1"/>
    <col min="14852" max="14852" width="19.54296875" style="2" customWidth="1"/>
    <col min="14853" max="14853" width="20.453125" style="2" customWidth="1"/>
    <col min="14854" max="15105" width="37" style="2"/>
    <col min="15106" max="15106" width="19" style="2" customWidth="1"/>
    <col min="15107" max="15107" width="18.453125" style="2" customWidth="1"/>
    <col min="15108" max="15108" width="19.54296875" style="2" customWidth="1"/>
    <col min="15109" max="15109" width="20.453125" style="2" customWidth="1"/>
    <col min="15110" max="15361" width="37" style="2"/>
    <col min="15362" max="15362" width="19" style="2" customWidth="1"/>
    <col min="15363" max="15363" width="18.453125" style="2" customWidth="1"/>
    <col min="15364" max="15364" width="19.54296875" style="2" customWidth="1"/>
    <col min="15365" max="15365" width="20.453125" style="2" customWidth="1"/>
    <col min="15366" max="15617" width="37" style="2"/>
    <col min="15618" max="15618" width="19" style="2" customWidth="1"/>
    <col min="15619" max="15619" width="18.453125" style="2" customWidth="1"/>
    <col min="15620" max="15620" width="19.54296875" style="2" customWidth="1"/>
    <col min="15621" max="15621" width="20.453125" style="2" customWidth="1"/>
    <col min="15622" max="15873" width="37" style="2"/>
    <col min="15874" max="15874" width="19" style="2" customWidth="1"/>
    <col min="15875" max="15875" width="18.453125" style="2" customWidth="1"/>
    <col min="15876" max="15876" width="19.54296875" style="2" customWidth="1"/>
    <col min="15877" max="15877" width="20.453125" style="2" customWidth="1"/>
    <col min="15878" max="16129" width="37" style="2"/>
    <col min="16130" max="16130" width="19" style="2" customWidth="1"/>
    <col min="16131" max="16131" width="18.453125" style="2" customWidth="1"/>
    <col min="16132" max="16132" width="19.54296875" style="2" customWidth="1"/>
    <col min="16133" max="16133" width="20.453125" style="2" customWidth="1"/>
    <col min="16134" max="16384" width="37" style="2"/>
  </cols>
  <sheetData>
    <row r="1" spans="1:6" x14ac:dyDescent="0.25">
      <c r="A1" s="1" t="s">
        <v>0</v>
      </c>
    </row>
    <row r="3" spans="1:6" x14ac:dyDescent="0.25">
      <c r="A3" s="3"/>
    </row>
    <row r="4" spans="1:6" x14ac:dyDescent="0.25">
      <c r="A4" s="1" t="s">
        <v>1</v>
      </c>
    </row>
    <row r="5" spans="1:6" x14ac:dyDescent="0.25">
      <c r="A5" s="4"/>
    </row>
    <row r="6" spans="1:6" x14ac:dyDescent="0.25">
      <c r="A6" s="5" t="s">
        <v>2</v>
      </c>
    </row>
    <row r="7" spans="1:6" s="7" customFormat="1" x14ac:dyDescent="0.3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</row>
    <row r="8" spans="1:6" x14ac:dyDescent="0.25">
      <c r="A8" s="59" t="s">
        <v>8</v>
      </c>
      <c r="B8" s="8" t="s">
        <v>9</v>
      </c>
      <c r="C8" s="9">
        <f>Calculator!K5</f>
        <v>957</v>
      </c>
      <c r="D8" s="10">
        <v>0.46</v>
      </c>
      <c r="E8" s="11">
        <f t="shared" ref="E8:E13" si="0">C8/D8/1000</f>
        <v>2.0804347826086955</v>
      </c>
    </row>
    <row r="9" spans="1:6" x14ac:dyDescent="0.25">
      <c r="A9" s="60"/>
      <c r="B9" s="8" t="s">
        <v>10</v>
      </c>
      <c r="C9" s="9">
        <f>Calculator!K6</f>
        <v>1006</v>
      </c>
      <c r="D9" s="12">
        <v>0.45900000000000002</v>
      </c>
      <c r="E9" s="11">
        <f t="shared" si="0"/>
        <v>2.1917211328976034</v>
      </c>
    </row>
    <row r="10" spans="1:6" x14ac:dyDescent="0.25">
      <c r="A10" s="8" t="s">
        <v>11</v>
      </c>
      <c r="B10" s="8" t="s">
        <v>12</v>
      </c>
      <c r="C10" s="9">
        <f>Calculator!K7</f>
        <v>511</v>
      </c>
      <c r="D10" s="10">
        <v>0.09</v>
      </c>
      <c r="E10" s="11">
        <f t="shared" si="0"/>
        <v>5.677777777777778</v>
      </c>
    </row>
    <row r="11" spans="1:6" x14ac:dyDescent="0.25">
      <c r="A11" s="8" t="s">
        <v>13</v>
      </c>
      <c r="B11" s="8" t="s">
        <v>14</v>
      </c>
      <c r="C11" s="9">
        <f>Calculator!K8</f>
        <v>922</v>
      </c>
      <c r="D11" s="10">
        <v>0.5</v>
      </c>
      <c r="E11" s="11">
        <f t="shared" si="0"/>
        <v>1.8440000000000001</v>
      </c>
    </row>
    <row r="12" spans="1:6" x14ac:dyDescent="0.25">
      <c r="A12" s="8" t="s">
        <v>15</v>
      </c>
      <c r="B12" s="8" t="s">
        <v>16</v>
      </c>
      <c r="C12" s="9">
        <f>Calculator!K9</f>
        <v>555</v>
      </c>
      <c r="D12" s="10">
        <v>0.2</v>
      </c>
      <c r="E12" s="11">
        <f t="shared" si="0"/>
        <v>2.7749999999999999</v>
      </c>
    </row>
    <row r="13" spans="1:6" x14ac:dyDescent="0.25">
      <c r="A13" s="8" t="s">
        <v>17</v>
      </c>
      <c r="B13" s="8" t="s">
        <v>18</v>
      </c>
      <c r="C13" s="9">
        <f>Calculator!K10</f>
        <v>889</v>
      </c>
      <c r="D13" s="10">
        <v>0.4</v>
      </c>
      <c r="E13" s="11">
        <f t="shared" si="0"/>
        <v>2.2225000000000001</v>
      </c>
    </row>
    <row r="15" spans="1:6" x14ac:dyDescent="0.25">
      <c r="A15" s="5" t="s">
        <v>19</v>
      </c>
      <c r="F15" s="7"/>
    </row>
    <row r="16" spans="1:6" x14ac:dyDescent="0.25">
      <c r="A16" s="6"/>
      <c r="B16" s="61" t="s">
        <v>20</v>
      </c>
      <c r="C16" s="62"/>
      <c r="D16" s="62"/>
      <c r="E16" s="63"/>
      <c r="F16" s="7"/>
    </row>
    <row r="17" spans="1:6" x14ac:dyDescent="0.25">
      <c r="A17" s="6"/>
      <c r="B17" s="6" t="s">
        <v>21</v>
      </c>
      <c r="C17" s="6" t="s">
        <v>22</v>
      </c>
      <c r="D17" s="6" t="s">
        <v>23</v>
      </c>
      <c r="E17" s="6" t="s">
        <v>24</v>
      </c>
    </row>
    <row r="18" spans="1:6" x14ac:dyDescent="0.25">
      <c r="A18" s="8" t="s">
        <v>25</v>
      </c>
      <c r="B18" s="13">
        <v>4.5999999999999996</v>
      </c>
      <c r="C18" s="14">
        <v>5.3</v>
      </c>
      <c r="D18" s="15">
        <v>5.9</v>
      </c>
      <c r="E18" s="11">
        <v>10.1</v>
      </c>
    </row>
    <row r="19" spans="1:6" x14ac:dyDescent="0.25">
      <c r="A19" s="8" t="s">
        <v>26</v>
      </c>
      <c r="B19" s="13">
        <v>0.4</v>
      </c>
      <c r="C19" s="14">
        <v>0.5</v>
      </c>
      <c r="D19" s="15">
        <v>0.7</v>
      </c>
      <c r="E19" s="11">
        <v>0.95</v>
      </c>
    </row>
    <row r="20" spans="1:6" x14ac:dyDescent="0.25">
      <c r="A20" s="8" t="s">
        <v>27</v>
      </c>
      <c r="B20" s="13">
        <v>12.9</v>
      </c>
      <c r="C20" s="14">
        <v>21.2</v>
      </c>
      <c r="D20" s="15">
        <v>12.8</v>
      </c>
      <c r="E20" s="11">
        <v>13.8</v>
      </c>
    </row>
    <row r="21" spans="1:6" x14ac:dyDescent="0.25">
      <c r="A21" s="8" t="s">
        <v>28</v>
      </c>
      <c r="B21" s="13">
        <v>1.3</v>
      </c>
      <c r="C21" s="14">
        <v>1</v>
      </c>
      <c r="D21" s="15">
        <v>1.2</v>
      </c>
      <c r="E21" s="11">
        <v>1.35</v>
      </c>
    </row>
    <row r="22" spans="1:6" x14ac:dyDescent="0.25">
      <c r="A22" s="8" t="s">
        <v>29</v>
      </c>
      <c r="B22" s="13">
        <v>0.7</v>
      </c>
      <c r="C22" s="14">
        <v>0.4</v>
      </c>
      <c r="D22" s="15">
        <v>0.7</v>
      </c>
      <c r="E22" s="11">
        <v>1.1599999999999999</v>
      </c>
    </row>
    <row r="23" spans="1:6" x14ac:dyDescent="0.25">
      <c r="A23" s="5" t="s">
        <v>30</v>
      </c>
      <c r="F23" s="7"/>
    </row>
    <row r="24" spans="1:6" x14ac:dyDescent="0.25">
      <c r="A24" s="6" t="s">
        <v>31</v>
      </c>
      <c r="B24" s="61" t="s">
        <v>32</v>
      </c>
      <c r="C24" s="62"/>
      <c r="D24" s="62"/>
      <c r="E24" s="63"/>
    </row>
    <row r="25" spans="1:6" x14ac:dyDescent="0.25">
      <c r="A25" s="16">
        <f>Calculator!C4</f>
        <v>0</v>
      </c>
      <c r="B25" s="6" t="s">
        <v>21</v>
      </c>
      <c r="C25" s="6" t="s">
        <v>22</v>
      </c>
      <c r="D25" s="6" t="s">
        <v>23</v>
      </c>
      <c r="E25" s="6" t="s">
        <v>24</v>
      </c>
    </row>
    <row r="26" spans="1:6" x14ac:dyDescent="0.25">
      <c r="A26" s="8" t="s">
        <v>25</v>
      </c>
      <c r="B26" s="17">
        <f>B18*$A$25/1000</f>
        <v>0</v>
      </c>
      <c r="C26" s="17">
        <f t="shared" ref="B26:E30" si="1">C18*$A$25/1000</f>
        <v>0</v>
      </c>
      <c r="D26" s="17">
        <f t="shared" si="1"/>
        <v>0</v>
      </c>
      <c r="E26" s="17">
        <f t="shared" si="1"/>
        <v>0</v>
      </c>
    </row>
    <row r="27" spans="1:6" x14ac:dyDescent="0.25">
      <c r="A27" s="8" t="s">
        <v>26</v>
      </c>
      <c r="B27" s="17">
        <f t="shared" si="1"/>
        <v>0</v>
      </c>
      <c r="C27" s="17">
        <f t="shared" si="1"/>
        <v>0</v>
      </c>
      <c r="D27" s="17">
        <f t="shared" si="1"/>
        <v>0</v>
      </c>
      <c r="E27" s="17">
        <f t="shared" si="1"/>
        <v>0</v>
      </c>
    </row>
    <row r="28" spans="1:6" x14ac:dyDescent="0.25">
      <c r="A28" s="8" t="s">
        <v>27</v>
      </c>
      <c r="B28" s="17">
        <f t="shared" si="1"/>
        <v>0</v>
      </c>
      <c r="C28" s="17">
        <f t="shared" si="1"/>
        <v>0</v>
      </c>
      <c r="D28" s="17">
        <f t="shared" si="1"/>
        <v>0</v>
      </c>
      <c r="E28" s="17">
        <f t="shared" si="1"/>
        <v>0</v>
      </c>
    </row>
    <row r="29" spans="1:6" x14ac:dyDescent="0.25">
      <c r="A29" s="8" t="s">
        <v>28</v>
      </c>
      <c r="B29" s="17">
        <f t="shared" si="1"/>
        <v>0</v>
      </c>
      <c r="C29" s="17">
        <f t="shared" si="1"/>
        <v>0</v>
      </c>
      <c r="D29" s="17">
        <f t="shared" si="1"/>
        <v>0</v>
      </c>
      <c r="E29" s="17">
        <f t="shared" si="1"/>
        <v>0</v>
      </c>
    </row>
    <row r="30" spans="1:6" x14ac:dyDescent="0.25">
      <c r="A30" s="8" t="s">
        <v>29</v>
      </c>
      <c r="B30" s="17">
        <f t="shared" si="1"/>
        <v>0</v>
      </c>
      <c r="C30" s="17">
        <f t="shared" si="1"/>
        <v>0</v>
      </c>
      <c r="D30" s="17">
        <f t="shared" si="1"/>
        <v>0</v>
      </c>
      <c r="E30" s="17">
        <f t="shared" si="1"/>
        <v>0</v>
      </c>
    </row>
    <row r="32" spans="1:6" x14ac:dyDescent="0.25">
      <c r="A32" s="5" t="s">
        <v>33</v>
      </c>
      <c r="F32" s="7"/>
    </row>
    <row r="33" spans="1:6" x14ac:dyDescent="0.25">
      <c r="A33" s="18" t="s">
        <v>34</v>
      </c>
      <c r="B33" s="61" t="s">
        <v>35</v>
      </c>
      <c r="C33" s="62"/>
      <c r="D33" s="62"/>
      <c r="E33" s="63"/>
    </row>
    <row r="34" spans="1:6" x14ac:dyDescent="0.25">
      <c r="A34" s="19">
        <f>A25</f>
        <v>0</v>
      </c>
      <c r="B34" s="6" t="s">
        <v>21</v>
      </c>
      <c r="C34" s="6" t="s">
        <v>22</v>
      </c>
      <c r="D34" s="6" t="s">
        <v>23</v>
      </c>
      <c r="E34" s="6" t="s">
        <v>24</v>
      </c>
      <c r="F34" s="20"/>
    </row>
    <row r="35" spans="1:6" x14ac:dyDescent="0.25">
      <c r="A35" s="8" t="s">
        <v>25</v>
      </c>
      <c r="B35" s="21">
        <f>$E8*B26</f>
        <v>0</v>
      </c>
      <c r="C35" s="21">
        <f>$E8*C26</f>
        <v>0</v>
      </c>
      <c r="D35" s="21">
        <f>$E8*D26</f>
        <v>0</v>
      </c>
      <c r="E35" s="21">
        <f>$E8*E26</f>
        <v>0</v>
      </c>
      <c r="F35" s="20"/>
    </row>
    <row r="36" spans="1:6" x14ac:dyDescent="0.25">
      <c r="A36" s="8" t="s">
        <v>26</v>
      </c>
      <c r="B36" s="21">
        <f t="shared" ref="B36:E39" si="2">$E10*B27</f>
        <v>0</v>
      </c>
      <c r="C36" s="21">
        <f t="shared" si="2"/>
        <v>0</v>
      </c>
      <c r="D36" s="21">
        <f t="shared" si="2"/>
        <v>0</v>
      </c>
      <c r="E36" s="21">
        <f t="shared" si="2"/>
        <v>0</v>
      </c>
      <c r="F36" s="20"/>
    </row>
    <row r="37" spans="1:6" x14ac:dyDescent="0.25">
      <c r="A37" s="8" t="s">
        <v>27</v>
      </c>
      <c r="B37" s="21">
        <f t="shared" si="2"/>
        <v>0</v>
      </c>
      <c r="C37" s="21">
        <f t="shared" si="2"/>
        <v>0</v>
      </c>
      <c r="D37" s="21">
        <f t="shared" si="2"/>
        <v>0</v>
      </c>
      <c r="E37" s="21">
        <f t="shared" si="2"/>
        <v>0</v>
      </c>
      <c r="F37" s="20"/>
    </row>
    <row r="38" spans="1:6" x14ac:dyDescent="0.25">
      <c r="A38" s="8" t="s">
        <v>28</v>
      </c>
      <c r="B38" s="21">
        <f t="shared" si="2"/>
        <v>0</v>
      </c>
      <c r="C38" s="21">
        <f t="shared" si="2"/>
        <v>0</v>
      </c>
      <c r="D38" s="21">
        <f t="shared" si="2"/>
        <v>0</v>
      </c>
      <c r="E38" s="21">
        <f t="shared" si="2"/>
        <v>0</v>
      </c>
      <c r="F38" s="20"/>
    </row>
    <row r="39" spans="1:6" x14ac:dyDescent="0.25">
      <c r="A39" s="8" t="s">
        <v>29</v>
      </c>
      <c r="B39" s="21">
        <f t="shared" si="2"/>
        <v>0</v>
      </c>
      <c r="C39" s="21">
        <f t="shared" si="2"/>
        <v>0</v>
      </c>
      <c r="D39" s="21">
        <f t="shared" si="2"/>
        <v>0</v>
      </c>
      <c r="E39" s="21">
        <f t="shared" si="2"/>
        <v>0</v>
      </c>
      <c r="F39" s="20"/>
    </row>
    <row r="40" spans="1:6" x14ac:dyDescent="0.25">
      <c r="A40" s="22" t="s">
        <v>36</v>
      </c>
      <c r="B40" s="23">
        <f>SUM(B35:B39)</f>
        <v>0</v>
      </c>
      <c r="C40" s="23">
        <f>SUM(C35:C39)</f>
        <v>0</v>
      </c>
      <c r="D40" s="23">
        <f>SUM(D35:D39)</f>
        <v>0</v>
      </c>
      <c r="E40" s="23">
        <f>SUM(E35:E39)</f>
        <v>0</v>
      </c>
    </row>
  </sheetData>
  <mergeCells count="4">
    <mergeCell ref="A8:A9"/>
    <mergeCell ref="B16:E16"/>
    <mergeCell ref="B24:E24"/>
    <mergeCell ref="B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4B31-B817-4861-B8C0-7D8921270AD5}">
  <sheetPr codeName="Sheet3"/>
  <dimension ref="B2:C7"/>
  <sheetViews>
    <sheetView workbookViewId="0">
      <selection activeCell="C17" sqref="C17"/>
    </sheetView>
  </sheetViews>
  <sheetFormatPr defaultRowHeight="14.5" x14ac:dyDescent="0.35"/>
  <cols>
    <col min="3" max="3" width="16.1796875" customWidth="1"/>
  </cols>
  <sheetData>
    <row r="2" spans="2:3" x14ac:dyDescent="0.35">
      <c r="B2" t="s">
        <v>37</v>
      </c>
      <c r="C2" t="s">
        <v>38</v>
      </c>
    </row>
    <row r="4" spans="2:3" x14ac:dyDescent="0.35">
      <c r="B4">
        <v>25</v>
      </c>
      <c r="C4" s="24" t="s">
        <v>21</v>
      </c>
    </row>
    <row r="5" spans="2:3" x14ac:dyDescent="0.35">
      <c r="B5">
        <v>100</v>
      </c>
      <c r="C5" s="24" t="s">
        <v>22</v>
      </c>
    </row>
    <row r="6" spans="2:3" x14ac:dyDescent="0.35">
      <c r="B6">
        <v>250</v>
      </c>
      <c r="C6" s="24" t="s">
        <v>23</v>
      </c>
    </row>
    <row r="7" spans="2:3" x14ac:dyDescent="0.35">
      <c r="B7">
        <v>500</v>
      </c>
      <c r="C7" s="24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Data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Fenton</dc:creator>
  <cp:lastModifiedBy>Donna Lill</cp:lastModifiedBy>
  <dcterms:created xsi:type="dcterms:W3CDTF">2022-04-28T20:32:08Z</dcterms:created>
  <dcterms:modified xsi:type="dcterms:W3CDTF">2025-12-09T02:21:35Z</dcterms:modified>
</cp:coreProperties>
</file>